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<sst xmlns="http://schemas.openxmlformats.org/spreadsheetml/2006/main" count="42" uniqueCount="33">
  <si>
    <t>Time till goal (years)</t>
  </si>
  <si>
    <t>Current value of investments</t>
  </si>
  <si>
    <t>Is it Debt fund bought before 1-APR-2023?</t>
  </si>
  <si>
    <t>No</t>
  </si>
  <si>
    <t>Current unrealised capital gain</t>
  </si>
  <si>
    <t>Current fund expected returns from now</t>
  </si>
  <si>
    <t>Notes</t>
  </si>
  <si>
    <t>New fund expected returns from now</t>
  </si>
  <si>
    <t>Edit Green cells only</t>
  </si>
  <si>
    <t>This analysis is for illustrative purpose only</t>
  </si>
  <si>
    <t>Current</t>
  </si>
  <si>
    <t>Future</t>
  </si>
  <si>
    <t>General disclosures and disclaimers</t>
  </si>
  <si>
    <t>Exemption to capital gain</t>
  </si>
  <si>
    <t>Applicable capital gain tax rate</t>
  </si>
  <si>
    <t>Case 1: Switching to new fund</t>
  </si>
  <si>
    <t>Case 2: Holding the existing fund</t>
  </si>
  <si>
    <t>Current value</t>
  </si>
  <si>
    <t>Exemption to capital gain (at switching)</t>
  </si>
  <si>
    <t>Taxable capital gain (at switching)</t>
  </si>
  <si>
    <t>Tax to pay on switch</t>
  </si>
  <si>
    <t>Corpus available for reinvesting (post tax)</t>
  </si>
  <si>
    <t>New fund expected returns</t>
  </si>
  <si>
    <t>Current fund expected returns</t>
  </si>
  <si>
    <t>Value at end of period</t>
  </si>
  <si>
    <t>Capital gain at end of period</t>
  </si>
  <si>
    <t>Total capital gain at end of period</t>
  </si>
  <si>
    <t>Exemption to capital gain (end of period)</t>
  </si>
  <si>
    <t>Taxable capital gain at end of period</t>
  </si>
  <si>
    <t>Tax to pay at end of period</t>
  </si>
  <si>
    <t>Tax to pay on final redemption</t>
  </si>
  <si>
    <t>Final post tax corpus</t>
  </si>
  <si>
    <t>Change in corpus due to switching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</si>
</sst>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₹]#,##0"/>
  </numFmts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color theme="1"/>
      <name val="Arial"/>
    </font>
    <font/>
    <font>
      <color theme="1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readingOrder="0"/>
    </xf>
    <xf borderId="1" fillId="2" fontId="2" numFmtId="0" xfId="0" applyAlignment="1" applyBorder="1" applyFill="1" applyFont="1">
      <alignment readingOrder="0"/>
    </xf>
    <xf borderId="1" fillId="2" fontId="2" numFmtId="164" xfId="0" applyAlignment="1" applyBorder="1" applyFont="1" applyNumberFormat="1">
      <alignment readingOrder="0"/>
    </xf>
    <xf borderId="1" fillId="2" fontId="2" numFmtId="164" xfId="0" applyAlignment="1" applyBorder="1" applyFont="1" applyNumberFormat="1">
      <alignment horizontal="right" readingOrder="0"/>
    </xf>
    <xf borderId="1" fillId="2" fontId="2" numFmtId="10" xfId="0" applyAlignment="1" applyBorder="1" applyFont="1" applyNumberFormat="1">
      <alignment readingOrder="0"/>
    </xf>
    <xf borderId="2" fillId="0" fontId="3" numFmtId="0" xfId="0" applyAlignment="1" applyBorder="1" applyFont="1">
      <alignment horizontal="center" vertical="bottom"/>
    </xf>
    <xf borderId="3" fillId="0" fontId="4" numFmtId="0" xfId="0" applyBorder="1" applyFont="1"/>
    <xf borderId="4" fillId="0" fontId="4" numFmtId="0" xfId="0" applyBorder="1" applyFont="1"/>
    <xf borderId="2" fillId="0" fontId="5" numFmtId="0" xfId="0" applyAlignment="1" applyBorder="1" applyFont="1">
      <alignment horizontal="center" vertical="bottom"/>
    </xf>
    <xf borderId="5" fillId="0" fontId="5" numFmtId="0" xfId="0" applyAlignment="1" applyBorder="1" applyFont="1">
      <alignment horizontal="center" vertical="bottom"/>
    </xf>
    <xf borderId="6" fillId="0" fontId="4" numFmtId="0" xfId="0" applyBorder="1" applyFont="1"/>
    <xf borderId="7" fillId="0" fontId="4" numFmtId="0" xfId="0" applyBorder="1" applyFont="1"/>
    <xf borderId="1" fillId="0" fontId="1" numFmtId="0" xfId="0" applyAlignment="1" applyBorder="1" applyFont="1">
      <alignment readingOrder="0"/>
    </xf>
    <xf borderId="2" fillId="0" fontId="6" numFmtId="0" xfId="0" applyAlignment="1" applyBorder="1" applyFont="1">
      <alignment horizontal="center" vertical="bottom"/>
    </xf>
    <xf borderId="0" fillId="0" fontId="2" numFmtId="0" xfId="0" applyAlignment="1" applyFont="1">
      <alignment readingOrder="0"/>
    </xf>
    <xf borderId="2" fillId="0" fontId="1" numFmtId="0" xfId="0" applyAlignment="1" applyBorder="1" applyFont="1">
      <alignment readingOrder="0"/>
    </xf>
    <xf borderId="1" fillId="0" fontId="2" numFmtId="164" xfId="0" applyAlignment="1" applyBorder="1" applyFont="1" applyNumberFormat="1">
      <alignment readingOrder="0"/>
    </xf>
    <xf borderId="1" fillId="0" fontId="2" numFmtId="164" xfId="0" applyBorder="1" applyFont="1" applyNumberFormat="1"/>
    <xf borderId="5" fillId="0" fontId="2" numFmtId="0" xfId="0" applyAlignment="1" applyBorder="1" applyFont="1">
      <alignment readingOrder="0"/>
    </xf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" fillId="0" fontId="2" numFmtId="10" xfId="0" applyAlignment="1" applyBorder="1" applyFont="1" applyNumberFormat="1">
      <alignment readingOrder="0"/>
    </xf>
    <xf borderId="0" fillId="0" fontId="2" numFmtId="10" xfId="0" applyFont="1" applyNumberFormat="1"/>
    <xf borderId="1" fillId="0" fontId="1" numFmtId="164" xfId="0" applyBorder="1" applyFont="1" applyNumberFormat="1"/>
    <xf borderId="1" fillId="0" fontId="1" numFmtId="10" xfId="0" applyBorder="1" applyFont="1" applyNumberFormat="1"/>
  </cellXfs>
  <cellStyles count="1">
    <cellStyle xfId="0" name="Normal" builtinId="0"/>
  </cellStyles>
  <dxfs count="2">
    <dxf>
      <font/>
      <fill>
        <patternFill patternType="solid">
          <fgColor rgb="FFF4C7C3"/>
          <bgColor rgb="FFF4C7C3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57150</xdr:colOff>
      <xdr:row>1</xdr:row>
      <xdr:rowOff>9525</xdr:rowOff>
    </xdr:from>
    <xdr:ext cx="3638550" cy="6667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88"/>
    <col customWidth="1" min="2" max="2" width="36.25"/>
    <col customWidth="1" min="5" max="5" width="33.38"/>
  </cols>
  <sheetData>
    <row r="1">
      <c r="C1" s="1"/>
      <c r="D1" s="1"/>
    </row>
    <row r="2">
      <c r="B2" s="2" t="s">
        <v>0</v>
      </c>
      <c r="C2" s="3">
        <v>5.0</v>
      </c>
      <c r="D2" s="1"/>
    </row>
    <row r="3">
      <c r="B3" s="2" t="s">
        <v>1</v>
      </c>
      <c r="C3" s="4">
        <v>1000000.0</v>
      </c>
      <c r="D3" s="1"/>
    </row>
    <row r="4">
      <c r="B4" s="2" t="s">
        <v>2</v>
      </c>
      <c r="C4" s="5" t="s">
        <v>3</v>
      </c>
      <c r="D4" s="1"/>
    </row>
    <row r="5">
      <c r="B5" s="2" t="s">
        <v>4</v>
      </c>
      <c r="C5" s="4">
        <v>200000.0</v>
      </c>
      <c r="D5" s="1"/>
    </row>
    <row r="6">
      <c r="B6" s="2" t="s">
        <v>5</v>
      </c>
      <c r="C6" s="6">
        <v>0.07</v>
      </c>
      <c r="D6" s="1"/>
      <c r="F6" s="7" t="s">
        <v>6</v>
      </c>
      <c r="G6" s="8"/>
      <c r="H6" s="8"/>
      <c r="I6" s="9"/>
    </row>
    <row r="7">
      <c r="B7" s="2" t="s">
        <v>7</v>
      </c>
      <c r="C7" s="6">
        <v>0.075</v>
      </c>
      <c r="D7" s="1"/>
      <c r="F7" s="10" t="s">
        <v>8</v>
      </c>
      <c r="G7" s="8"/>
      <c r="H7" s="8"/>
      <c r="I7" s="9"/>
    </row>
    <row r="8">
      <c r="C8" s="1"/>
      <c r="D8" s="1"/>
      <c r="F8" s="11" t="s">
        <v>9</v>
      </c>
      <c r="G8" s="12"/>
      <c r="H8" s="12"/>
      <c r="I8" s="13"/>
    </row>
    <row r="9">
      <c r="C9" s="14" t="s">
        <v>10</v>
      </c>
      <c r="D9" s="14" t="s">
        <v>11</v>
      </c>
      <c r="F9" s="15" t="s">
        <v>12</v>
      </c>
      <c r="G9" s="8"/>
      <c r="H9" s="8"/>
      <c r="I9" s="9"/>
    </row>
    <row r="10">
      <c r="A10" s="16"/>
      <c r="B10" s="2" t="s">
        <v>13</v>
      </c>
      <c r="C10" s="4">
        <v>0.0</v>
      </c>
      <c r="D10" s="4">
        <v>400000.0</v>
      </c>
      <c r="E10" s="16"/>
    </row>
    <row r="11">
      <c r="A11" s="16"/>
      <c r="B11" s="2" t="s">
        <v>14</v>
      </c>
      <c r="C11" s="6">
        <v>0.3</v>
      </c>
      <c r="D11" s="6">
        <v>0.1</v>
      </c>
      <c r="E11" s="16"/>
    </row>
    <row r="13">
      <c r="A13" s="1"/>
      <c r="B13" s="17" t="s">
        <v>15</v>
      </c>
      <c r="C13" s="9"/>
      <c r="E13" s="17" t="s">
        <v>16</v>
      </c>
      <c r="F13" s="9"/>
    </row>
    <row r="14">
      <c r="A14" s="16"/>
      <c r="B14" s="2" t="s">
        <v>17</v>
      </c>
      <c r="C14" s="18">
        <f>C3</f>
        <v>1000000</v>
      </c>
      <c r="E14" s="2" t="s">
        <v>17</v>
      </c>
      <c r="F14" s="19">
        <f t="shared" ref="F14:F15" si="1">C14</f>
        <v>1000000</v>
      </c>
    </row>
    <row r="15">
      <c r="A15" s="16"/>
      <c r="B15" s="2" t="s">
        <v>4</v>
      </c>
      <c r="C15" s="18">
        <f>C5</f>
        <v>200000</v>
      </c>
      <c r="E15" s="2" t="s">
        <v>4</v>
      </c>
      <c r="F15" s="19">
        <f t="shared" si="1"/>
        <v>200000</v>
      </c>
    </row>
    <row r="16">
      <c r="A16" s="16"/>
      <c r="B16" s="2" t="s">
        <v>18</v>
      </c>
      <c r="C16" s="18">
        <f>C10</f>
        <v>0</v>
      </c>
      <c r="E16" s="20"/>
      <c r="F16" s="13"/>
    </row>
    <row r="17">
      <c r="A17" s="16"/>
      <c r="B17" s="2" t="s">
        <v>19</v>
      </c>
      <c r="C17" s="18">
        <f>if((C16&gt;C15),0,C15-C16)</f>
        <v>200000</v>
      </c>
      <c r="E17" s="21"/>
      <c r="F17" s="22"/>
    </row>
    <row r="18">
      <c r="A18" s="16"/>
      <c r="B18" s="2" t="s">
        <v>20</v>
      </c>
      <c r="C18" s="19">
        <f>C17*C11</f>
        <v>60000</v>
      </c>
      <c r="E18" s="21"/>
      <c r="F18" s="22"/>
    </row>
    <row r="19">
      <c r="A19" s="16"/>
      <c r="B19" s="2" t="s">
        <v>21</v>
      </c>
      <c r="C19" s="19">
        <f>C14-C18</f>
        <v>940000</v>
      </c>
      <c r="E19" s="23"/>
      <c r="F19" s="24"/>
    </row>
    <row r="20">
      <c r="A20" s="16"/>
      <c r="B20" s="2" t="s">
        <v>22</v>
      </c>
      <c r="C20" s="25">
        <f>C7</f>
        <v>0.075</v>
      </c>
      <c r="E20" s="2" t="s">
        <v>23</v>
      </c>
      <c r="F20" s="25">
        <f>C6</f>
        <v>0.07</v>
      </c>
    </row>
    <row r="21">
      <c r="A21" s="16"/>
      <c r="B21" s="2" t="s">
        <v>24</v>
      </c>
      <c r="C21" s="19">
        <f>((1+C20)^C2)*C19</f>
        <v>1349491.567</v>
      </c>
      <c r="E21" s="2" t="s">
        <v>24</v>
      </c>
      <c r="F21" s="19">
        <f>((1+F20)^C2)*F14</f>
        <v>1402551.731</v>
      </c>
      <c r="L21" s="26"/>
    </row>
    <row r="22">
      <c r="A22" s="16"/>
      <c r="B22" s="2" t="s">
        <v>25</v>
      </c>
      <c r="C22" s="19">
        <f>C21-C19</f>
        <v>409491.5666</v>
      </c>
      <c r="E22" s="2" t="s">
        <v>26</v>
      </c>
      <c r="F22" s="19">
        <f>(F21-F14)+F15
</f>
        <v>602551.7307</v>
      </c>
      <c r="L22" s="26"/>
    </row>
    <row r="23">
      <c r="A23" s="16"/>
      <c r="B23" s="2" t="s">
        <v>27</v>
      </c>
      <c r="C23" s="19">
        <f>D10</f>
        <v>400000</v>
      </c>
      <c r="E23" s="2" t="s">
        <v>13</v>
      </c>
      <c r="F23" s="19">
        <f>D10</f>
        <v>400000</v>
      </c>
    </row>
    <row r="24">
      <c r="A24" s="16"/>
      <c r="B24" s="2" t="s">
        <v>28</v>
      </c>
      <c r="C24" s="19">
        <f>if((C23&gt;C22),0,C22-C23)</f>
        <v>9491.566602</v>
      </c>
      <c r="E24" s="2" t="s">
        <v>28</v>
      </c>
      <c r="F24" s="19">
        <f>if((F23&gt;F22),0,F22-F23)</f>
        <v>202551.7307</v>
      </c>
    </row>
    <row r="25">
      <c r="A25" s="16"/>
      <c r="B25" s="2" t="s">
        <v>29</v>
      </c>
      <c r="C25" s="19">
        <f>C24*D11</f>
        <v>949.1566602</v>
      </c>
      <c r="E25" s="2" t="s">
        <v>30</v>
      </c>
      <c r="F25" s="19">
        <f>F24*if(C4="Yes",C11,D11)</f>
        <v>20255.17307</v>
      </c>
    </row>
    <row r="26">
      <c r="A26" s="16"/>
      <c r="B26" s="14" t="s">
        <v>31</v>
      </c>
      <c r="C26" s="27">
        <f>C21-C25</f>
        <v>1348542.41</v>
      </c>
      <c r="E26" s="14" t="s">
        <v>31</v>
      </c>
      <c r="F26" s="27">
        <f>F21-F25</f>
        <v>1382296.558</v>
      </c>
      <c r="L26" s="26"/>
    </row>
    <row r="28">
      <c r="A28" s="16"/>
      <c r="B28" s="16"/>
      <c r="C28" s="14" t="s">
        <v>10</v>
      </c>
      <c r="D28" s="14" t="s">
        <v>11</v>
      </c>
    </row>
    <row r="29">
      <c r="A29" s="16"/>
      <c r="B29" s="14" t="s">
        <v>32</v>
      </c>
      <c r="C29" s="28">
        <f>C19/C14-1</f>
        <v>-0.06</v>
      </c>
      <c r="D29" s="28">
        <f>C26/F26-1</f>
        <v>-0.02441889007</v>
      </c>
    </row>
  </sheetData>
  <mergeCells count="7">
    <mergeCell ref="F6:I6"/>
    <mergeCell ref="F7:I7"/>
    <mergeCell ref="F8:I8"/>
    <mergeCell ref="F9:I9"/>
    <mergeCell ref="B13:C13"/>
    <mergeCell ref="E13:F13"/>
    <mergeCell ref="E16:F19"/>
  </mergeCells>
  <conditionalFormatting sqref="C29:D29">
    <cfRule type="cellIs" dxfId="0" priority="1" operator="lessThan">
      <formula>0</formula>
    </cfRule>
  </conditionalFormatting>
  <conditionalFormatting sqref="C29:D29">
    <cfRule type="cellIs" dxfId="1" priority="2" operator="greaterThan">
      <formula>0</formula>
    </cfRule>
  </conditionalFormatting>
  <dataValidations>
    <dataValidation type="list" allowBlank="1" showErrorMessage="1" sqref="C4">
      <formula1>"Yes,No"</formula1>
    </dataValidation>
  </dataValidations>
  <drawing r:id="rId1"/>
</worksheet>
</file>